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ConsultantPlus_IC\ConsultantPlus_IC_PROF\RECEIVE\"/>
    </mc:Choice>
  </mc:AlternateContent>
  <xr:revisionPtr revIDLastSave="0" documentId="13_ncr:1_{A42F7C56-FD11-49D5-82AB-CB6F00E74288}" xr6:coauthVersionLast="46" xr6:coauthVersionMax="46" xr10:uidLastSave="{00000000-0000-0000-0000-000000000000}"/>
  <bookViews>
    <workbookView xWindow="31065" yWindow="3600" windowWidth="21600" windowHeight="1138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E20" i="1" l="1"/>
  <c r="C41" i="1" l="1"/>
  <c r="E9" i="1" l="1"/>
  <c r="E21" i="1" l="1"/>
  <c r="E19" i="1"/>
  <c r="E13" i="1"/>
  <c r="E6" i="1" l="1"/>
  <c r="C39" i="1" l="1"/>
  <c r="D28" i="1"/>
  <c r="D29" i="1"/>
  <c r="E33" i="1" l="1"/>
  <c r="D33" i="1"/>
  <c r="E27" i="1"/>
  <c r="E18" i="1"/>
  <c r="E4" i="1"/>
  <c r="E37" i="1" l="1"/>
  <c r="D27" i="1" l="1"/>
  <c r="D18" i="1"/>
  <c r="D4" i="1" l="1"/>
  <c r="D37" i="1" s="1"/>
  <c r="C40" i="1" s="1"/>
  <c r="C42" i="1" l="1"/>
</calcChain>
</file>

<file path=xl/sharedStrings.xml><?xml version="1.0" encoding="utf-8"?>
<sst xmlns="http://schemas.openxmlformats.org/spreadsheetml/2006/main" count="67" uniqueCount="62">
  <si>
    <t>№ п\п</t>
  </si>
  <si>
    <t>Наименование статьи затрат</t>
  </si>
  <si>
    <t>Жилищные услуги</t>
  </si>
  <si>
    <t>АУР</t>
  </si>
  <si>
    <t>лифт</t>
  </si>
  <si>
    <t>ПЗУ</t>
  </si>
  <si>
    <t>санитарное содержание территории</t>
  </si>
  <si>
    <t>Прочие услуги</t>
  </si>
  <si>
    <t>пропускной режим(придомовая территория)</t>
  </si>
  <si>
    <t>сменные коврики</t>
  </si>
  <si>
    <t>услуги РЦ</t>
  </si>
  <si>
    <t>диспетчер</t>
  </si>
  <si>
    <t>управление МКД</t>
  </si>
  <si>
    <t>радио</t>
  </si>
  <si>
    <t xml:space="preserve">Расшифровка по статье, контрагент </t>
  </si>
  <si>
    <t xml:space="preserve">АППЗ </t>
  </si>
  <si>
    <t xml:space="preserve">содержание общ.имущества </t>
  </si>
  <si>
    <t xml:space="preserve">эксплуатация общедомовых приборов учета </t>
  </si>
  <si>
    <t>управляющий - ФОТ и налоги 30,2%</t>
  </si>
  <si>
    <t>объединенная диспетч.система</t>
  </si>
  <si>
    <t>аварийно-диспетчерское обслуживание</t>
  </si>
  <si>
    <t>вывоз мусора</t>
  </si>
  <si>
    <t>очистка дома от снега верхолазами</t>
  </si>
  <si>
    <t>уборка и вывоз снега</t>
  </si>
  <si>
    <t>ИП Дерябин С.Г.</t>
  </si>
  <si>
    <t>ООО "ЛСУ-Сервис"</t>
  </si>
  <si>
    <t>ООО "Спецсервис"</t>
  </si>
  <si>
    <t>ИП Дерябин (обслуживание шлагбаумов); ФОТ деж.администраторы; налоги 30,2%</t>
  </si>
  <si>
    <t>ООО "СЗКК"</t>
  </si>
  <si>
    <t>не производилась, резерв</t>
  </si>
  <si>
    <t>ООО "Эллис КС"</t>
  </si>
  <si>
    <t>Выставлено населению ТСН ТСЖ</t>
  </si>
  <si>
    <t xml:space="preserve">текущий ремонт </t>
  </si>
  <si>
    <t>Коммунальные услуги:</t>
  </si>
  <si>
    <t>Водопотребление</t>
  </si>
  <si>
    <t>Водоотведение</t>
  </si>
  <si>
    <t>Электроэнергия</t>
  </si>
  <si>
    <t>Теплоэнергия</t>
  </si>
  <si>
    <t>ГУП Водоканал</t>
  </si>
  <si>
    <t>АО "Петербургская сбытовая компания"</t>
  </si>
  <si>
    <t>ПАО "ТГК-1"</t>
  </si>
  <si>
    <t>Поставщик</t>
  </si>
  <si>
    <t>ООО "Энергоинжцентр", ООО "ЛЭС"</t>
  </si>
  <si>
    <t>Прочие услуги, перевыставляемые по факту потребления</t>
  </si>
  <si>
    <t>СККВ (антенна)</t>
  </si>
  <si>
    <t>ФГУП РСВО</t>
  </si>
  <si>
    <t>ООО "Интеграл-Сервис"</t>
  </si>
  <si>
    <t>Фактические затраты</t>
  </si>
  <si>
    <t>ВСЕГО</t>
  </si>
  <si>
    <t>Задолженность по оплате квитанций на 01.01.2020</t>
  </si>
  <si>
    <t>Выставлено по квитанциям 2020+пени</t>
  </si>
  <si>
    <t>Поступило оплат за 2020 год на р\счет</t>
  </si>
  <si>
    <t>Задолженность по оплате квитанций на 01.01.2021</t>
  </si>
  <si>
    <t>ФОТ диспетчеры+налоги 30,2%</t>
  </si>
  <si>
    <t>ФОТ дворник +налоги 30,2%</t>
  </si>
  <si>
    <t>пропускной режим терр.паркинга</t>
  </si>
  <si>
    <t>ИП Дерябин С.Г., ООО "Гласс Систем", ИП Сорокин М.А. ООО "Камстрой", ООО "Данила-Мастер"</t>
  </si>
  <si>
    <t>материалы, кроме ремонтных; ФОТ персонал (уборщ.+сантех)+налоги 30,2%; РКО</t>
  </si>
  <si>
    <t>ООО "ПрофМастер"(нов.наимен.ООО "Гильдия сервиса"</t>
  </si>
  <si>
    <t>ФОТ деж.администраторы; налоги 30,2%</t>
  </si>
  <si>
    <t>председатель правления, бухгалтер (ФОТ+ налоги 30,2%)</t>
  </si>
  <si>
    <t>Отчет «Выставлено населению, фактические затраты и оплата» ТСН «ТСЖ «Преображенское»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</si>
</sst>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4" fontId="4" fillId="0" borderId="1" xfId="1" applyNumberFormat="1" applyFont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vertical="top" wrapText="1" indent="3"/>
    </xf>
    <xf numFmtId="0" fontId="5" fillId="0" borderId="1" xfId="1" applyNumberFormat="1" applyFont="1" applyBorder="1" applyAlignment="1">
      <alignment vertical="top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vertical="top" wrapText="1" indent="3"/>
    </xf>
    <xf numFmtId="0" fontId="5" fillId="0" borderId="1" xfId="1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vertical="top" wrapText="1" indent="3"/>
    </xf>
    <xf numFmtId="0" fontId="3" fillId="0" borderId="0" xfId="0" applyFont="1" applyAlignment="1"/>
    <xf numFmtId="4" fontId="3" fillId="0" borderId="0" xfId="0" applyNumberFormat="1" applyFont="1" applyAlignment="1">
      <alignment horizontal="center"/>
    </xf>
    <xf numFmtId="4" fontId="5" fillId="2" borderId="0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selection sqref="A1:E1"/>
    </sheetView>
  </sheetViews>
  <sheetFormatPr defaultRowHeight="12.75" x14ac:dyDescent="0.2"/>
  <cols>
    <col min="1" max="1" width="9.140625" style="1"/>
    <col min="2" max="2" width="59.5703125" style="1" customWidth="1"/>
    <col min="3" max="3" width="37.7109375" style="18" customWidth="1"/>
    <col min="4" max="4" width="23.42578125" style="21" customWidth="1"/>
    <col min="5" max="5" width="23.42578125" style="1" customWidth="1"/>
    <col min="6" max="7" width="11.42578125" style="1" bestFit="1" customWidth="1"/>
    <col min="8" max="16384" width="9.140625" style="1"/>
  </cols>
  <sheetData>
    <row r="1" spans="1:6" x14ac:dyDescent="0.2">
      <c r="A1" s="27" t="s">
        <v>61</v>
      </c>
      <c r="B1" s="27"/>
      <c r="C1" s="27"/>
      <c r="D1" s="27"/>
      <c r="E1" s="27"/>
    </row>
    <row r="3" spans="1:6" ht="25.5" x14ac:dyDescent="0.2">
      <c r="A3" s="2" t="s">
        <v>0</v>
      </c>
      <c r="B3" s="2" t="s">
        <v>1</v>
      </c>
      <c r="C3" s="2" t="s">
        <v>14</v>
      </c>
      <c r="D3" s="3" t="s">
        <v>31</v>
      </c>
      <c r="E3" s="2" t="s">
        <v>47</v>
      </c>
    </row>
    <row r="4" spans="1:6" x14ac:dyDescent="0.2">
      <c r="A4" s="4"/>
      <c r="B4" s="5" t="s">
        <v>2</v>
      </c>
      <c r="C4" s="6"/>
      <c r="D4" s="7">
        <f>SUM(D5:D16)</f>
        <v>6954521.4199999999</v>
      </c>
      <c r="E4" s="7">
        <f>SUM(E5:E16)</f>
        <v>6642017.3499999996</v>
      </c>
    </row>
    <row r="5" spans="1:6" x14ac:dyDescent="0.2">
      <c r="A5" s="4">
        <v>1</v>
      </c>
      <c r="B5" s="8" t="s">
        <v>15</v>
      </c>
      <c r="C5" s="9" t="s">
        <v>24</v>
      </c>
      <c r="D5" s="10">
        <v>21173.88</v>
      </c>
      <c r="E5" s="10">
        <v>21174.36</v>
      </c>
    </row>
    <row r="6" spans="1:6" ht="25.5" x14ac:dyDescent="0.2">
      <c r="A6" s="4">
        <v>2</v>
      </c>
      <c r="B6" s="8" t="s">
        <v>3</v>
      </c>
      <c r="C6" s="9" t="s">
        <v>60</v>
      </c>
      <c r="D6" s="10">
        <v>1019104.14</v>
      </c>
      <c r="E6" s="10">
        <f>915616.62+276516.22</f>
        <v>1192132.8399999999</v>
      </c>
    </row>
    <row r="7" spans="1:6" x14ac:dyDescent="0.2">
      <c r="A7" s="4">
        <v>3</v>
      </c>
      <c r="B7" s="8" t="s">
        <v>4</v>
      </c>
      <c r="C7" s="9" t="s">
        <v>25</v>
      </c>
      <c r="D7" s="10">
        <v>509057.34</v>
      </c>
      <c r="E7" s="10">
        <v>492276.56</v>
      </c>
    </row>
    <row r="8" spans="1:6" x14ac:dyDescent="0.2">
      <c r="A8" s="4">
        <v>4</v>
      </c>
      <c r="B8" s="8" t="s">
        <v>5</v>
      </c>
      <c r="C8" s="9" t="s">
        <v>24</v>
      </c>
      <c r="D8" s="10">
        <v>40863.480000000003</v>
      </c>
      <c r="E8" s="10">
        <v>40864.44</v>
      </c>
      <c r="F8" s="11"/>
    </row>
    <row r="9" spans="1:6" x14ac:dyDescent="0.2">
      <c r="A9" s="4">
        <v>5</v>
      </c>
      <c r="B9" s="8" t="s">
        <v>6</v>
      </c>
      <c r="C9" s="9" t="s">
        <v>54</v>
      </c>
      <c r="D9" s="10">
        <v>418941.48</v>
      </c>
      <c r="E9" s="10">
        <f>436759.71+131901.43</f>
        <v>568661.14</v>
      </c>
    </row>
    <row r="10" spans="1:6" ht="38.25" x14ac:dyDescent="0.2">
      <c r="A10" s="4">
        <v>6</v>
      </c>
      <c r="B10" s="8" t="s">
        <v>16</v>
      </c>
      <c r="C10" s="9" t="s">
        <v>57</v>
      </c>
      <c r="D10" s="10">
        <v>1396470.48</v>
      </c>
      <c r="E10" s="10">
        <f>786657.6+415552.73+210623.27+123105.51+63608.23+63900.18</f>
        <v>1663447.52</v>
      </c>
    </row>
    <row r="11" spans="1:6" x14ac:dyDescent="0.2">
      <c r="A11" s="4">
        <v>7</v>
      </c>
      <c r="B11" s="8" t="s">
        <v>17</v>
      </c>
      <c r="C11" s="9" t="s">
        <v>42</v>
      </c>
      <c r="D11" s="10">
        <v>234521.76</v>
      </c>
      <c r="E11" s="10">
        <v>524492</v>
      </c>
    </row>
    <row r="12" spans="1:6" ht="38.25" x14ac:dyDescent="0.2">
      <c r="A12" s="4">
        <v>8</v>
      </c>
      <c r="B12" s="8" t="s">
        <v>32</v>
      </c>
      <c r="C12" s="9" t="s">
        <v>56</v>
      </c>
      <c r="D12" s="10">
        <v>1347435</v>
      </c>
      <c r="E12" s="10">
        <f>571368.5</f>
        <v>571368.5</v>
      </c>
    </row>
    <row r="13" spans="1:6" x14ac:dyDescent="0.2">
      <c r="A13" s="4">
        <v>9</v>
      </c>
      <c r="B13" s="8" t="s">
        <v>12</v>
      </c>
      <c r="C13" s="9" t="s">
        <v>18</v>
      </c>
      <c r="D13" s="10">
        <v>722755.92</v>
      </c>
      <c r="E13" s="10">
        <f>629720.3+190175.53</f>
        <v>819895.83000000007</v>
      </c>
    </row>
    <row r="14" spans="1:6" x14ac:dyDescent="0.2">
      <c r="A14" s="4">
        <v>10</v>
      </c>
      <c r="B14" s="8" t="s">
        <v>19</v>
      </c>
      <c r="C14" s="9" t="s">
        <v>24</v>
      </c>
      <c r="D14" s="10">
        <v>98073.72</v>
      </c>
      <c r="E14" s="10">
        <v>97920</v>
      </c>
    </row>
    <row r="15" spans="1:6" ht="25.5" x14ac:dyDescent="0.2">
      <c r="A15" s="4">
        <v>11</v>
      </c>
      <c r="B15" s="8" t="s">
        <v>20</v>
      </c>
      <c r="C15" s="9" t="s">
        <v>58</v>
      </c>
      <c r="D15" s="10">
        <v>258355.74</v>
      </c>
      <c r="E15" s="10">
        <v>221837.76</v>
      </c>
    </row>
    <row r="16" spans="1:6" x14ac:dyDescent="0.2">
      <c r="A16" s="4">
        <v>12</v>
      </c>
      <c r="B16" s="8" t="s">
        <v>21</v>
      </c>
      <c r="C16" s="9" t="s">
        <v>26</v>
      </c>
      <c r="D16" s="10">
        <v>887768.48</v>
      </c>
      <c r="E16" s="10">
        <v>427946.4</v>
      </c>
    </row>
    <row r="17" spans="1:7" x14ac:dyDescent="0.2">
      <c r="A17" s="4"/>
      <c r="B17" s="4"/>
      <c r="C17" s="12"/>
      <c r="D17" s="13"/>
      <c r="E17" s="10"/>
    </row>
    <row r="18" spans="1:7" x14ac:dyDescent="0.2">
      <c r="A18" s="4"/>
      <c r="B18" s="14" t="s">
        <v>7</v>
      </c>
      <c r="C18" s="15"/>
      <c r="D18" s="16">
        <f>SUM(D19:D25)</f>
        <v>3430605.52</v>
      </c>
      <c r="E18" s="16">
        <f>SUM(E19:E25)</f>
        <v>3062461.4200000004</v>
      </c>
    </row>
    <row r="19" spans="1:7" x14ac:dyDescent="0.2">
      <c r="A19" s="4">
        <v>1</v>
      </c>
      <c r="B19" s="8" t="s">
        <v>11</v>
      </c>
      <c r="C19" s="9" t="s">
        <v>53</v>
      </c>
      <c r="D19" s="10">
        <v>1242915.5</v>
      </c>
      <c r="E19" s="10">
        <f>1018726.49+307655.4</f>
        <v>1326381.8900000001</v>
      </c>
    </row>
    <row r="20" spans="1:7" ht="38.25" x14ac:dyDescent="0.2">
      <c r="A20" s="4">
        <v>2</v>
      </c>
      <c r="B20" s="8" t="s">
        <v>8</v>
      </c>
      <c r="C20" s="9" t="s">
        <v>27</v>
      </c>
      <c r="D20" s="10">
        <v>1265351.94</v>
      </c>
      <c r="E20" s="10">
        <f>808408.77+244137.91+176953.54</f>
        <v>1229500.22</v>
      </c>
    </row>
    <row r="21" spans="1:7" x14ac:dyDescent="0.2">
      <c r="A21" s="4">
        <v>3</v>
      </c>
      <c r="B21" s="8" t="s">
        <v>55</v>
      </c>
      <c r="C21" s="9" t="s">
        <v>59</v>
      </c>
      <c r="D21" s="10">
        <v>484338.26</v>
      </c>
      <c r="E21" s="10">
        <f>285006.84+86072.07</f>
        <v>371078.91000000003</v>
      </c>
      <c r="G21" s="11"/>
    </row>
    <row r="22" spans="1:7" x14ac:dyDescent="0.2">
      <c r="A22" s="4">
        <v>4</v>
      </c>
      <c r="B22" s="8" t="s">
        <v>9</v>
      </c>
      <c r="C22" s="9" t="s">
        <v>28</v>
      </c>
      <c r="D22" s="10">
        <v>100190.28</v>
      </c>
      <c r="E22" s="10">
        <v>102102</v>
      </c>
    </row>
    <row r="23" spans="1:7" x14ac:dyDescent="0.2">
      <c r="A23" s="4">
        <v>5</v>
      </c>
      <c r="B23" s="8" t="s">
        <v>23</v>
      </c>
      <c r="C23" s="9" t="s">
        <v>29</v>
      </c>
      <c r="D23" s="10">
        <v>270233.25</v>
      </c>
      <c r="E23" s="10">
        <v>0</v>
      </c>
    </row>
    <row r="24" spans="1:7" x14ac:dyDescent="0.2">
      <c r="A24" s="4">
        <v>6</v>
      </c>
      <c r="B24" s="8" t="s">
        <v>22</v>
      </c>
      <c r="C24" s="9" t="s">
        <v>29</v>
      </c>
      <c r="D24" s="10">
        <v>35711.49</v>
      </c>
      <c r="E24" s="10">
        <v>0</v>
      </c>
    </row>
    <row r="25" spans="1:7" x14ac:dyDescent="0.2">
      <c r="A25" s="4">
        <v>7</v>
      </c>
      <c r="B25" s="8" t="s">
        <v>10</v>
      </c>
      <c r="C25" s="9" t="s">
        <v>30</v>
      </c>
      <c r="D25" s="10">
        <v>31864.799999999999</v>
      </c>
      <c r="E25" s="10">
        <v>33398.400000000001</v>
      </c>
    </row>
    <row r="26" spans="1:7" x14ac:dyDescent="0.2">
      <c r="B26" s="17"/>
      <c r="D26" s="19"/>
      <c r="E26" s="20"/>
    </row>
    <row r="27" spans="1:7" x14ac:dyDescent="0.2">
      <c r="A27" s="4"/>
      <c r="B27" s="14" t="s">
        <v>33</v>
      </c>
      <c r="C27" s="15" t="s">
        <v>41</v>
      </c>
      <c r="D27" s="16">
        <f>SUM(D28:D31)</f>
        <v>5101885.57</v>
      </c>
      <c r="E27" s="16">
        <f>SUM(E28:E31)</f>
        <v>5057474.57</v>
      </c>
    </row>
    <row r="28" spans="1:7" x14ac:dyDescent="0.2">
      <c r="A28" s="4">
        <v>1</v>
      </c>
      <c r="B28" s="8" t="s">
        <v>34</v>
      </c>
      <c r="C28" s="12" t="s">
        <v>38</v>
      </c>
      <c r="D28" s="10">
        <f>149554.17+309630.37+53889.46</f>
        <v>513074.00000000006</v>
      </c>
      <c r="E28" s="10">
        <v>511039.75</v>
      </c>
    </row>
    <row r="29" spans="1:7" x14ac:dyDescent="0.2">
      <c r="A29" s="4">
        <v>2</v>
      </c>
      <c r="B29" s="8" t="s">
        <v>35</v>
      </c>
      <c r="C29" s="12" t="s">
        <v>38</v>
      </c>
      <c r="D29" s="10">
        <f>316741.29+54385.13+152290.64</f>
        <v>523417.06</v>
      </c>
      <c r="E29" s="10">
        <v>521029.11</v>
      </c>
    </row>
    <row r="30" spans="1:7" x14ac:dyDescent="0.2">
      <c r="A30" s="4">
        <v>3</v>
      </c>
      <c r="B30" s="8" t="s">
        <v>36</v>
      </c>
      <c r="C30" s="12" t="s">
        <v>39</v>
      </c>
      <c r="D30" s="10">
        <v>525919.21</v>
      </c>
      <c r="E30" s="10">
        <v>525905.38</v>
      </c>
    </row>
    <row r="31" spans="1:7" x14ac:dyDescent="0.2">
      <c r="A31" s="4">
        <v>4</v>
      </c>
      <c r="B31" s="8" t="s">
        <v>37</v>
      </c>
      <c r="C31" s="12" t="s">
        <v>40</v>
      </c>
      <c r="D31" s="10">
        <v>3539475.3</v>
      </c>
      <c r="E31" s="10">
        <v>3499500.33</v>
      </c>
    </row>
    <row r="32" spans="1:7" x14ac:dyDescent="0.2">
      <c r="E32" s="20"/>
    </row>
    <row r="33" spans="1:5" ht="25.5" x14ac:dyDescent="0.2">
      <c r="A33" s="4"/>
      <c r="B33" s="14" t="s">
        <v>43</v>
      </c>
      <c r="C33" s="15" t="s">
        <v>41</v>
      </c>
      <c r="D33" s="16">
        <f>SUM(D34:D35)</f>
        <v>206333.5</v>
      </c>
      <c r="E33" s="16">
        <f>SUM(E34:E35)</f>
        <v>206333.5</v>
      </c>
    </row>
    <row r="34" spans="1:5" x14ac:dyDescent="0.2">
      <c r="A34" s="4">
        <v>1</v>
      </c>
      <c r="B34" s="8" t="s">
        <v>44</v>
      </c>
      <c r="C34" s="12" t="s">
        <v>46</v>
      </c>
      <c r="D34" s="10">
        <v>130806</v>
      </c>
      <c r="E34" s="10">
        <v>130806</v>
      </c>
    </row>
    <row r="35" spans="1:5" x14ac:dyDescent="0.2">
      <c r="A35" s="4">
        <v>2</v>
      </c>
      <c r="B35" s="8" t="s">
        <v>13</v>
      </c>
      <c r="C35" s="15" t="s">
        <v>45</v>
      </c>
      <c r="D35" s="10">
        <v>75527.5</v>
      </c>
      <c r="E35" s="10">
        <v>75527.5</v>
      </c>
    </row>
    <row r="36" spans="1:5" x14ac:dyDescent="0.2">
      <c r="E36" s="20"/>
    </row>
    <row r="37" spans="1:5" x14ac:dyDescent="0.2">
      <c r="B37" s="26" t="s">
        <v>48</v>
      </c>
      <c r="C37" s="26"/>
      <c r="D37" s="22">
        <f>D4+D18+D27+D33</f>
        <v>15693346.01</v>
      </c>
      <c r="E37" s="23">
        <f>E4+E18+E27+E33</f>
        <v>14968286.84</v>
      </c>
    </row>
    <row r="38" spans="1:5" x14ac:dyDescent="0.2">
      <c r="E38" s="11"/>
    </row>
    <row r="39" spans="1:5" x14ac:dyDescent="0.2">
      <c r="B39" s="4" t="s">
        <v>49</v>
      </c>
      <c r="C39" s="24">
        <f>2620835+37163.88</f>
        <v>2657998.88</v>
      </c>
      <c r="D39" s="19"/>
      <c r="E39" s="11"/>
    </row>
    <row r="40" spans="1:5" x14ac:dyDescent="0.2">
      <c r="B40" s="4" t="s">
        <v>50</v>
      </c>
      <c r="C40" s="24">
        <f>D37+17501.12</f>
        <v>15710847.129999999</v>
      </c>
      <c r="D40" s="19"/>
      <c r="E40" s="11"/>
    </row>
    <row r="41" spans="1:5" x14ac:dyDescent="0.2">
      <c r="B41" s="4" t="s">
        <v>51</v>
      </c>
      <c r="C41" s="24">
        <f>15788708.8+49601.01</f>
        <v>15838309.810000001</v>
      </c>
      <c r="E41" s="11"/>
    </row>
    <row r="42" spans="1:5" x14ac:dyDescent="0.2">
      <c r="B42" s="4" t="s">
        <v>52</v>
      </c>
      <c r="C42" s="24">
        <f>C39+C40-C41</f>
        <v>2530536.1999999974</v>
      </c>
      <c r="E42" s="11"/>
    </row>
    <row r="46" spans="1:5" x14ac:dyDescent="0.2">
      <c r="C46" s="25"/>
    </row>
  </sheetData>
  <mergeCells count="2">
    <mergeCell ref="B37:C37"/>
    <mergeCell ref="A1:E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2021-04-13T10:21:24Z</cp:lastPrinted>
  <dcterms:created xsi:type="dcterms:W3CDTF">2020-04-17T09:57:48Z</dcterms:created>
  <dcterms:modified xsi:type="dcterms:W3CDTF">2021-04-16T22:00:48Z</dcterms:modified>
</cp:coreProperties>
</file>